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YandexDisk\Работа\Статьи\04. Апрель\рабочие файлы\"/>
    </mc:Choice>
  </mc:AlternateContent>
  <bookViews>
    <workbookView xWindow="0" yWindow="0" windowWidth="14550" windowHeight="705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Даты" sheetId="8" r:id="rId8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8" l="1"/>
  <c r="F7" i="8" s="1"/>
  <c r="F4" i="8"/>
  <c r="F5" i="8" s="1"/>
  <c r="C6" i="8"/>
  <c r="C5" i="8"/>
  <c r="C4" i="8"/>
  <c r="E7" i="7"/>
  <c r="E6" i="7"/>
  <c r="E5" i="7"/>
  <c r="E4" i="7"/>
  <c r="E3" i="7"/>
  <c r="C5" i="6"/>
  <c r="C6" i="6"/>
  <c r="C7" i="6"/>
  <c r="C8" i="6"/>
  <c r="C9" i="6"/>
  <c r="C10" i="6"/>
  <c r="C11" i="6"/>
  <c r="C12" i="6"/>
  <c r="C13" i="6"/>
  <c r="C14" i="6"/>
  <c r="C15" i="6"/>
  <c r="C16" i="6"/>
  <c r="C17" i="6"/>
  <c r="C18" i="6"/>
  <c r="C19" i="6"/>
  <c r="C20" i="6"/>
  <c r="C21" i="6"/>
  <c r="C22" i="6"/>
  <c r="C4" i="6"/>
  <c r="F10" i="8" l="1"/>
  <c r="F9" i="8"/>
  <c r="F8" i="8"/>
  <c r="D10" i="5"/>
  <c r="E10" i="5"/>
  <c r="F10" i="5"/>
  <c r="G10" i="5"/>
  <c r="H10" i="5"/>
  <c r="I10" i="5"/>
  <c r="J10" i="5"/>
  <c r="K10" i="5"/>
  <c r="C10" i="5"/>
  <c r="D7" i="5"/>
  <c r="E7" i="5"/>
  <c r="F7" i="5"/>
  <c r="G7" i="5"/>
  <c r="H7" i="5"/>
  <c r="I7" i="5"/>
  <c r="J7" i="5"/>
  <c r="K7" i="5"/>
  <c r="C7" i="5"/>
  <c r="D9" i="4"/>
  <c r="E9" i="4"/>
  <c r="F9" i="4"/>
  <c r="G9" i="4"/>
  <c r="H9" i="4"/>
  <c r="I9" i="4"/>
  <c r="J9" i="4"/>
  <c r="K9" i="4"/>
  <c r="C9" i="4"/>
  <c r="D7" i="4"/>
  <c r="E7" i="4"/>
  <c r="F7" i="4"/>
  <c r="G7" i="4"/>
  <c r="H7" i="4"/>
  <c r="I7" i="4"/>
  <c r="J7" i="4"/>
  <c r="K7" i="4"/>
  <c r="C7" i="4"/>
  <c r="D24" i="3"/>
  <c r="E24" i="3"/>
  <c r="F24" i="3"/>
  <c r="G24" i="3"/>
  <c r="H24" i="3"/>
  <c r="I24" i="3"/>
  <c r="J24" i="3"/>
  <c r="C24" i="3"/>
  <c r="D23" i="3"/>
  <c r="E23" i="3"/>
  <c r="F23" i="3"/>
  <c r="G23" i="3"/>
  <c r="H23" i="3"/>
  <c r="I23" i="3"/>
  <c r="J23" i="3"/>
  <c r="C23" i="3"/>
  <c r="D22" i="3"/>
  <c r="E22" i="3"/>
  <c r="F22" i="3"/>
  <c r="G22" i="3"/>
  <c r="H22" i="3"/>
  <c r="I22" i="3"/>
  <c r="J22" i="3"/>
  <c r="C22" i="3"/>
  <c r="D21" i="3"/>
  <c r="E21" i="3"/>
  <c r="F21" i="3"/>
  <c r="G21" i="3"/>
  <c r="H21" i="3"/>
  <c r="I21" i="3"/>
  <c r="J21" i="3"/>
  <c r="C21" i="3"/>
  <c r="D20" i="3"/>
  <c r="E20" i="3"/>
  <c r="F20" i="3"/>
  <c r="G20" i="3"/>
  <c r="H20" i="3"/>
  <c r="I20" i="3"/>
  <c r="J20" i="3"/>
  <c r="C20" i="3"/>
  <c r="D19" i="3"/>
  <c r="E19" i="3"/>
  <c r="F19" i="3"/>
  <c r="G19" i="3"/>
  <c r="H19" i="3"/>
  <c r="I19" i="3"/>
  <c r="J19" i="3"/>
  <c r="C19" i="3"/>
  <c r="J18" i="3"/>
  <c r="J17" i="3"/>
  <c r="D18" i="3"/>
  <c r="E18" i="3"/>
  <c r="F18" i="3"/>
  <c r="G18" i="3"/>
  <c r="H18" i="3"/>
  <c r="I18" i="3"/>
  <c r="C18" i="3"/>
  <c r="D17" i="3"/>
  <c r="E17" i="3"/>
  <c r="F17" i="3"/>
  <c r="G17" i="3"/>
  <c r="H17" i="3"/>
  <c r="I17" i="3"/>
  <c r="C17" i="3"/>
  <c r="D14" i="3"/>
  <c r="E14" i="3"/>
  <c r="F14" i="3"/>
  <c r="G14" i="3"/>
  <c r="H14" i="3"/>
  <c r="C14" i="3"/>
  <c r="D13" i="3"/>
  <c r="E13" i="3"/>
  <c r="F13" i="3"/>
  <c r="G13" i="3"/>
  <c r="H13" i="3"/>
  <c r="C13" i="3"/>
  <c r="D12" i="3"/>
  <c r="E12" i="3"/>
  <c r="F12" i="3"/>
  <c r="G12" i="3"/>
  <c r="H12" i="3"/>
  <c r="C12" i="3"/>
  <c r="D11" i="3"/>
  <c r="E11" i="3"/>
  <c r="F11" i="3"/>
  <c r="G11" i="3"/>
  <c r="H11" i="3"/>
  <c r="C11" i="3"/>
  <c r="D10" i="3"/>
  <c r="E10" i="3"/>
  <c r="F10" i="3"/>
  <c r="G10" i="3"/>
  <c r="H10" i="3"/>
  <c r="C10" i="3"/>
  <c r="D9" i="3"/>
  <c r="E9" i="3"/>
  <c r="F9" i="3"/>
  <c r="G9" i="3"/>
  <c r="H9" i="3"/>
  <c r="C9" i="3"/>
  <c r="D8" i="3"/>
  <c r="E8" i="3"/>
  <c r="F8" i="3"/>
  <c r="G8" i="3"/>
  <c r="H8" i="3"/>
  <c r="C8" i="3"/>
  <c r="D7" i="3"/>
  <c r="E7" i="3"/>
  <c r="F7" i="3"/>
  <c r="G7" i="3"/>
  <c r="H7" i="3"/>
  <c r="C7" i="3"/>
  <c r="D6" i="3"/>
  <c r="E6" i="3"/>
  <c r="F6" i="3"/>
  <c r="G6" i="3"/>
  <c r="H6" i="3"/>
  <c r="C6" i="3"/>
  <c r="D5" i="3"/>
  <c r="E5" i="3"/>
  <c r="F5" i="3"/>
  <c r="G5" i="3"/>
  <c r="H5" i="3"/>
  <c r="C5" i="3"/>
  <c r="D4" i="3"/>
  <c r="E4" i="3"/>
  <c r="F4" i="3"/>
  <c r="G4" i="3"/>
  <c r="H4" i="3"/>
  <c r="C4" i="3"/>
  <c r="H3" i="3"/>
  <c r="E3" i="3"/>
  <c r="F3" i="3"/>
  <c r="G3" i="3"/>
  <c r="C3" i="3"/>
  <c r="D3" i="3"/>
  <c r="F13" i="2"/>
  <c r="F11" i="2"/>
  <c r="F10" i="2"/>
  <c r="F9" i="2"/>
  <c r="F8" i="2"/>
  <c r="F7" i="2"/>
  <c r="F6" i="2"/>
  <c r="F5" i="2"/>
  <c r="F4" i="2"/>
  <c r="E16" i="1"/>
  <c r="F16" i="1"/>
  <c r="G16" i="1"/>
  <c r="H16" i="1"/>
  <c r="I16" i="1"/>
  <c r="D16" i="1"/>
  <c r="E15" i="1"/>
  <c r="F15" i="1"/>
  <c r="G15" i="1"/>
  <c r="H15" i="1"/>
  <c r="I15" i="1"/>
  <c r="D15" i="1"/>
  <c r="E14" i="1"/>
  <c r="F14" i="1"/>
  <c r="G14" i="1"/>
  <c r="H14" i="1"/>
  <c r="I14" i="1"/>
  <c r="D14" i="1"/>
  <c r="E13" i="1"/>
  <c r="F13" i="1"/>
  <c r="G13" i="1"/>
  <c r="H13" i="1"/>
  <c r="I13" i="1"/>
  <c r="D13" i="1"/>
  <c r="E12" i="1"/>
  <c r="F12" i="1"/>
  <c r="G12" i="1"/>
  <c r="H12" i="1"/>
  <c r="I12" i="1"/>
  <c r="D12" i="1"/>
  <c r="E11" i="1"/>
  <c r="F11" i="1"/>
  <c r="G11" i="1"/>
  <c r="H11" i="1"/>
  <c r="I11" i="1"/>
  <c r="D11" i="1"/>
  <c r="E10" i="1"/>
  <c r="F10" i="1"/>
  <c r="G10" i="1"/>
  <c r="H10" i="1"/>
  <c r="I10" i="1"/>
  <c r="D10" i="1"/>
  <c r="E9" i="1"/>
  <c r="F9" i="1"/>
  <c r="G9" i="1"/>
  <c r="H9" i="1"/>
  <c r="I9" i="1"/>
  <c r="D9" i="1"/>
  <c r="E8" i="1"/>
  <c r="F8" i="1"/>
  <c r="G8" i="1"/>
  <c r="H8" i="1"/>
  <c r="I8" i="1"/>
  <c r="D8" i="1"/>
  <c r="I7" i="1"/>
  <c r="E7" i="1"/>
  <c r="F7" i="1"/>
  <c r="G7" i="1"/>
  <c r="H7" i="1"/>
  <c r="D7" i="1"/>
  <c r="E6" i="1"/>
  <c r="F6" i="1"/>
  <c r="G6" i="1"/>
  <c r="H6" i="1"/>
  <c r="I6" i="1"/>
  <c r="D6" i="1"/>
  <c r="E5" i="1"/>
  <c r="F5" i="1"/>
  <c r="G5" i="1"/>
  <c r="H5" i="1"/>
  <c r="I5" i="1"/>
  <c r="D5" i="1"/>
</calcChain>
</file>

<file path=xl/sharedStrings.xml><?xml version="1.0" encoding="utf-8"?>
<sst xmlns="http://schemas.openxmlformats.org/spreadsheetml/2006/main" count="102" uniqueCount="98">
  <si>
    <t>ОКРУГЛ</t>
  </si>
  <si>
    <t>ОКРУГЛВНИЗ</t>
  </si>
  <si>
    <t>ОКРУГЛВВЕРХ</t>
  </si>
  <si>
    <t>ОКРУГЛТ</t>
  </si>
  <si>
    <t>ОКРВВЕРХ</t>
  </si>
  <si>
    <t>ОКРВВЕРХ.МАТ </t>
  </si>
  <si>
    <t>ОКРВНИЗ</t>
  </si>
  <si>
    <t>ОКРВНИЗ.МАТ </t>
  </si>
  <si>
    <t>ОТБР</t>
  </si>
  <si>
    <t>ЦЕЛОЕ</t>
  </si>
  <si>
    <t>ЧЁТН</t>
  </si>
  <si>
    <t>НЕЧЁТ</t>
  </si>
  <si>
    <t>Первый массив</t>
  </si>
  <si>
    <t>Второй массив</t>
  </si>
  <si>
    <t>Функция</t>
  </si>
  <si>
    <t>СУММ</t>
  </si>
  <si>
    <t>СУММЕСЛИ</t>
  </si>
  <si>
    <t>СУММЕСЛИМН</t>
  </si>
  <si>
    <t>СУММПРОИЗВ</t>
  </si>
  <si>
    <t>СУММКВ</t>
  </si>
  <si>
    <t>СУММРАЗНКВ</t>
  </si>
  <si>
    <t>СУММСУММКВ</t>
  </si>
  <si>
    <t>СУММКВРАЗН</t>
  </si>
  <si>
    <t>РЯД.СУММ</t>
  </si>
  <si>
    <t>Комментарий</t>
  </si>
  <si>
    <t>Результат</t>
  </si>
  <si>
    <t>Сумма второго массива.</t>
  </si>
  <si>
    <t>Сумма значений второго массива, которые больше 3.</t>
  </si>
  <si>
    <t>Сумма значений второго массива, которые больше 3, но меньше 7.</t>
  </si>
  <si>
    <t>Сумма произведений значений каждой строки 1 и 2 массива.</t>
  </si>
  <si>
    <r>
      <t>Сумма квадратов значений каждой строки 1 и 2 массива.</t>
    </r>
    <r>
      <rPr>
        <b/>
        <sz val="11"/>
        <color theme="1"/>
        <rFont val="Calibri"/>
        <family val="2"/>
        <charset val="204"/>
        <scheme val="minor"/>
      </rPr>
      <t xml:space="preserve"> Можно использовать и не для массивов.</t>
    </r>
  </si>
  <si>
    <t>Сумма разностей квадратов соответствующих значений в двух массивах.</t>
  </si>
  <si>
    <t>Сумма сумм квадратов соответствующих элементов двух массивов. Используется только для массивов.</t>
  </si>
  <si>
    <t>Сумма квадратов разностей соответствующих значений в двух массивах.</t>
  </si>
  <si>
    <t>Сумма степенного ряда</t>
  </si>
  <si>
    <t>COS</t>
  </si>
  <si>
    <t>COSH</t>
  </si>
  <si>
    <t>COT</t>
  </si>
  <si>
    <t>COTH</t>
  </si>
  <si>
    <t>CSC</t>
  </si>
  <si>
    <t xml:space="preserve">CSCH </t>
  </si>
  <si>
    <t>SEC</t>
  </si>
  <si>
    <t>SECH</t>
  </si>
  <si>
    <t>SIN</t>
  </si>
  <si>
    <t>SINH</t>
  </si>
  <si>
    <t>TAN</t>
  </si>
  <si>
    <t>TANH</t>
  </si>
  <si>
    <t>ACOS</t>
  </si>
  <si>
    <t>ACOSH</t>
  </si>
  <si>
    <t>ACOT </t>
  </si>
  <si>
    <t>ACOTH</t>
  </si>
  <si>
    <t>ASIN</t>
  </si>
  <si>
    <t>ASINH</t>
  </si>
  <si>
    <t>ATAN</t>
  </si>
  <si>
    <t>ATANH</t>
  </si>
  <si>
    <t>АРАБСКОЕ</t>
  </si>
  <si>
    <t>РИМСКОЕ</t>
  </si>
  <si>
    <t>F</t>
  </si>
  <si>
    <t>A</t>
  </si>
  <si>
    <t>B</t>
  </si>
  <si>
    <t>C</t>
  </si>
  <si>
    <t>D</t>
  </si>
  <si>
    <t>E</t>
  </si>
  <si>
    <t>FF</t>
  </si>
  <si>
    <t>AB</t>
  </si>
  <si>
    <t>CD</t>
  </si>
  <si>
    <t>из шестнадцатеричной системы</t>
  </si>
  <si>
    <t>из двоичной системы</t>
  </si>
  <si>
    <t>Число</t>
  </si>
  <si>
    <t xml:space="preserve">СЧЁТЕСЛИМН </t>
  </si>
  <si>
    <t>СРЗНАЧ</t>
  </si>
  <si>
    <t>СРЗНАЧЕСЛИ</t>
  </si>
  <si>
    <t xml:space="preserve">СЧЁТЕСЛИ </t>
  </si>
  <si>
    <t>СЧЁТ</t>
  </si>
  <si>
    <t>Массив</t>
  </si>
  <si>
    <t>Среднее значение</t>
  </si>
  <si>
    <t>Среднее значение чисел больше 3</t>
  </si>
  <si>
    <t>Количество всех чисел</t>
  </si>
  <si>
    <t>Количество всех чисел больше 3</t>
  </si>
  <si>
    <t>Количество всех чисел больше 3 и меньше 8</t>
  </si>
  <si>
    <t>ДЕНЬ</t>
  </si>
  <si>
    <t>МЕСЯЦ</t>
  </si>
  <si>
    <t>ГОД</t>
  </si>
  <si>
    <t>СЕГОДНЯ</t>
  </si>
  <si>
    <t>НОМНЕДЕЛИ</t>
  </si>
  <si>
    <t>ТДАТА</t>
  </si>
  <si>
    <t>ЧАС</t>
  </si>
  <si>
    <t>МИНУТЫ</t>
  </si>
  <si>
    <t>СЕКУНДЫ</t>
  </si>
  <si>
    <t>Номер недели текущей даты</t>
  </si>
  <si>
    <t>Текущая полная дата со временем</t>
  </si>
  <si>
    <t>Какой час указан в текущей дате</t>
  </si>
  <si>
    <t>Какая минута указана в текущей дате</t>
  </si>
  <si>
    <t>ДЕНЬНЕД</t>
  </si>
  <si>
    <t>Какая секунда указата в текущей дате</t>
  </si>
  <si>
    <t>Текущая дата</t>
  </si>
  <si>
    <t>День недели в текущей дате (отсчёт начинается с воскресенья)</t>
  </si>
  <si>
    <t>Фунция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</si>
</sst>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70" formatCode="[$-419]d\ mmm\ yy;@"/>
  </numFmts>
  <fonts count="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Calibri Light"/>
      <family val="2"/>
      <charset val="204"/>
    </font>
    <font>
      <sz val="14"/>
      <color theme="1"/>
      <name val="Calibri Light"/>
      <family val="2"/>
      <charset val="204"/>
    </font>
    <font>
      <sz val="12"/>
      <color theme="1"/>
      <name val="Calibri Light"/>
      <family val="2"/>
      <charset val="204"/>
      <scheme val="major"/>
    </font>
    <font>
      <sz val="11"/>
      <color theme="1"/>
      <name val="Calibri"/>
      <family val="2"/>
      <charset val="204"/>
    </font>
    <font>
      <b/>
      <sz val="12"/>
      <color theme="1"/>
      <name val="Calibri Light"/>
      <family val="2"/>
      <charset val="204"/>
    </font>
    <font>
      <sz val="12"/>
      <color theme="1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2" fillId="0" borderId="1" xfId="0" applyFont="1" applyBorder="1"/>
    <xf numFmtId="0" fontId="1" fillId="2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5" fillId="0" borderId="1" xfId="0" applyFont="1" applyBorder="1"/>
    <xf numFmtId="0" fontId="1" fillId="3" borderId="1" xfId="0" applyFont="1" applyFill="1" applyBorder="1" applyAlignment="1">
      <alignment horizontal="center" wrapText="1"/>
    </xf>
    <xf numFmtId="0" fontId="1" fillId="5" borderId="1" xfId="0" applyFont="1" applyFill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6" fillId="0" borderId="1" xfId="0" applyFont="1" applyBorder="1" applyAlignment="1">
      <alignment vertical="center"/>
    </xf>
    <xf numFmtId="0" fontId="0" fillId="5" borderId="1" xfId="0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/>
    </xf>
    <xf numFmtId="0" fontId="1" fillId="4" borderId="1" xfId="0" applyFont="1" applyFill="1" applyBorder="1"/>
    <xf numFmtId="0" fontId="1" fillId="5" borderId="2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vertical="center"/>
    </xf>
    <xf numFmtId="0" fontId="7" fillId="4" borderId="1" xfId="0" applyFont="1" applyFill="1" applyBorder="1"/>
    <xf numFmtId="2" fontId="0" fillId="0" borderId="1" xfId="0" applyNumberForma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4" borderId="1" xfId="0" applyFont="1" applyFill="1" applyBorder="1" applyAlignment="1">
      <alignment vertical="center"/>
    </xf>
    <xf numFmtId="0" fontId="0" fillId="0" borderId="0" xfId="0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4" borderId="1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8" fillId="4" borderId="1" xfId="0" applyFont="1" applyFill="1" applyBorder="1" applyAlignment="1">
      <alignment vertical="center"/>
    </xf>
    <xf numFmtId="0" fontId="8" fillId="4" borderId="1" xfId="0" applyFont="1" applyFill="1" applyBorder="1"/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/>
    <xf numFmtId="14" fontId="0" fillId="0" borderId="1" xfId="0" applyNumberFormat="1" applyBorder="1" applyAlignment="1">
      <alignment horizontal="center" vertical="center"/>
    </xf>
    <xf numFmtId="22" fontId="0" fillId="0" borderId="1" xfId="0" applyNumberFormat="1" applyBorder="1" applyAlignment="1">
      <alignment horizontal="center"/>
    </xf>
    <xf numFmtId="0" fontId="4" fillId="3" borderId="1" xfId="0" applyFont="1" applyFill="1" applyBorder="1" applyAlignment="1">
      <alignment vertical="center"/>
    </xf>
    <xf numFmtId="0" fontId="0" fillId="0" borderId="1" xfId="0" applyBorder="1" applyAlignment="1">
      <alignment wrapText="1"/>
    </xf>
    <xf numFmtId="0" fontId="1" fillId="5" borderId="1" xfId="0" applyFont="1" applyFill="1" applyBorder="1" applyAlignment="1">
      <alignment horizontal="center"/>
    </xf>
    <xf numFmtId="170" fontId="1" fillId="5" borderId="1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Лист6!$B$4:$B$22</c:f>
              <c:numCache>
                <c:formatCode>General</c:formatCode>
                <c:ptCount val="19"/>
                <c:pt idx="0">
                  <c:v>1</c:v>
                </c:pt>
                <c:pt idx="1">
                  <c:v>1.5</c:v>
                </c:pt>
                <c:pt idx="2">
                  <c:v>2</c:v>
                </c:pt>
                <c:pt idx="3">
                  <c:v>2.5</c:v>
                </c:pt>
                <c:pt idx="4">
                  <c:v>3</c:v>
                </c:pt>
                <c:pt idx="5">
                  <c:v>3.5</c:v>
                </c:pt>
                <c:pt idx="6">
                  <c:v>4</c:v>
                </c:pt>
                <c:pt idx="7">
                  <c:v>4.5</c:v>
                </c:pt>
                <c:pt idx="8">
                  <c:v>5</c:v>
                </c:pt>
                <c:pt idx="9">
                  <c:v>5.5</c:v>
                </c:pt>
                <c:pt idx="10">
                  <c:v>6</c:v>
                </c:pt>
                <c:pt idx="11">
                  <c:v>6.5</c:v>
                </c:pt>
                <c:pt idx="12">
                  <c:v>7</c:v>
                </c:pt>
                <c:pt idx="13">
                  <c:v>7.5</c:v>
                </c:pt>
                <c:pt idx="14">
                  <c:v>8</c:v>
                </c:pt>
                <c:pt idx="15">
                  <c:v>8.5</c:v>
                </c:pt>
                <c:pt idx="16">
                  <c:v>9</c:v>
                </c:pt>
                <c:pt idx="17">
                  <c:v>9.5</c:v>
                </c:pt>
                <c:pt idx="18">
                  <c:v>10</c:v>
                </c:pt>
              </c:numCache>
            </c:numRef>
          </c:cat>
          <c:val>
            <c:numRef>
              <c:f>Лист6!$C$4:$C$22</c:f>
              <c:numCache>
                <c:formatCode>General</c:formatCode>
                <c:ptCount val="19"/>
                <c:pt idx="0">
                  <c:v>2.7182818284590451</c:v>
                </c:pt>
                <c:pt idx="1">
                  <c:v>4.4816890703380645</c:v>
                </c:pt>
                <c:pt idx="2">
                  <c:v>7.3890560989306504</c:v>
                </c:pt>
                <c:pt idx="3">
                  <c:v>12.182493960703473</c:v>
                </c:pt>
                <c:pt idx="4">
                  <c:v>20.085536923187668</c:v>
                </c:pt>
                <c:pt idx="5">
                  <c:v>33.115451958692312</c:v>
                </c:pt>
                <c:pt idx="6">
                  <c:v>54.598150033144236</c:v>
                </c:pt>
                <c:pt idx="7">
                  <c:v>90.017131300521811</c:v>
                </c:pt>
                <c:pt idx="8">
                  <c:v>148.4131591025766</c:v>
                </c:pt>
                <c:pt idx="9">
                  <c:v>244.69193226422038</c:v>
                </c:pt>
                <c:pt idx="10">
                  <c:v>403.42879349273511</c:v>
                </c:pt>
                <c:pt idx="11">
                  <c:v>665.14163304436181</c:v>
                </c:pt>
                <c:pt idx="12">
                  <c:v>1096.6331584284585</c:v>
                </c:pt>
                <c:pt idx="13">
                  <c:v>1808.0424144560632</c:v>
                </c:pt>
                <c:pt idx="14">
                  <c:v>2980.9579870417283</c:v>
                </c:pt>
                <c:pt idx="15">
                  <c:v>4914.7688402991344</c:v>
                </c:pt>
                <c:pt idx="16">
                  <c:v>8103.0839275753842</c:v>
                </c:pt>
                <c:pt idx="17">
                  <c:v>13359.726829661873</c:v>
                </c:pt>
                <c:pt idx="18">
                  <c:v>22026.465794806718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819-4C81-8652-8767D0B0A1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96045664"/>
        <c:axId val="496046080"/>
      </c:lineChart>
      <c:catAx>
        <c:axId val="4960456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96046080"/>
        <c:crosses val="autoZero"/>
        <c:auto val="1"/>
        <c:lblAlgn val="ctr"/>
        <c:lblOffset val="100"/>
        <c:noMultiLvlLbl val="0"/>
      </c:catAx>
      <c:valAx>
        <c:axId val="4960460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960456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342900</xdr:colOff>
      <xdr:row>4</xdr:row>
      <xdr:rowOff>19050</xdr:rowOff>
    </xdr:from>
    <xdr:to>
      <xdr:col>11</xdr:col>
      <xdr:colOff>38100</xdr:colOff>
      <xdr:row>18</xdr:row>
      <xdr:rowOff>95250</xdr:rowOff>
    </xdr:to>
    <xdr:graphicFrame macro="">
      <xdr:nvGraphicFramePr>
        <xdr:cNvPr id="6" name="Диаграмма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16"/>
  <sheetViews>
    <sheetView tabSelected="1" topLeftCell="B1" workbookViewId="0">
      <selection activeCell="K12" sqref="K12"/>
    </sheetView>
  </sheetViews>
  <sheetFormatPr defaultRowHeight="15" x14ac:dyDescent="0.25"/>
  <cols>
    <col min="3" max="3" width="21.85546875" customWidth="1"/>
  </cols>
  <sheetData>
    <row r="3" spans="2:9" x14ac:dyDescent="0.25">
      <c r="B3" s="1"/>
    </row>
    <row r="4" spans="2:9" ht="15.75" x14ac:dyDescent="0.25">
      <c r="C4" s="3"/>
      <c r="D4" s="4">
        <v>1.5980000000000001</v>
      </c>
      <c r="E4" s="4">
        <v>5.2145999999999999</v>
      </c>
      <c r="F4" s="4">
        <v>3.1564649999999999</v>
      </c>
      <c r="G4" s="4">
        <v>3.242</v>
      </c>
      <c r="H4" s="4">
        <v>5.36</v>
      </c>
      <c r="I4" s="4">
        <v>8.3498900000000003</v>
      </c>
    </row>
    <row r="5" spans="2:9" ht="15.75" x14ac:dyDescent="0.25">
      <c r="C5" s="5" t="s">
        <v>0</v>
      </c>
      <c r="D5" s="6">
        <f>ROUND(D4,2)</f>
        <v>1.6</v>
      </c>
      <c r="E5" s="6">
        <f t="shared" ref="E5:I5" si="0">ROUND(E4,2)</f>
        <v>5.21</v>
      </c>
      <c r="F5" s="6">
        <f t="shared" si="0"/>
        <v>3.16</v>
      </c>
      <c r="G5" s="6">
        <f t="shared" si="0"/>
        <v>3.24</v>
      </c>
      <c r="H5" s="6">
        <f t="shared" si="0"/>
        <v>5.36</v>
      </c>
      <c r="I5" s="6">
        <f t="shared" si="0"/>
        <v>8.35</v>
      </c>
    </row>
    <row r="6" spans="2:9" ht="15.75" x14ac:dyDescent="0.25">
      <c r="C6" s="5" t="s">
        <v>1</v>
      </c>
      <c r="D6" s="6">
        <f>ROUNDDOWN(D4,2)</f>
        <v>1.59</v>
      </c>
      <c r="E6" s="6">
        <f t="shared" ref="E6:I6" si="1">ROUNDDOWN(E4,2)</f>
        <v>5.21</v>
      </c>
      <c r="F6" s="6">
        <f t="shared" si="1"/>
        <v>3.15</v>
      </c>
      <c r="G6" s="6">
        <f t="shared" si="1"/>
        <v>3.24</v>
      </c>
      <c r="H6" s="6">
        <f t="shared" si="1"/>
        <v>5.36</v>
      </c>
      <c r="I6" s="6">
        <f t="shared" si="1"/>
        <v>8.34</v>
      </c>
    </row>
    <row r="7" spans="2:9" ht="15.75" x14ac:dyDescent="0.25">
      <c r="C7" s="5" t="s">
        <v>2</v>
      </c>
      <c r="D7" s="6">
        <f>ROUNDUP(D4,2)</f>
        <v>1.6</v>
      </c>
      <c r="E7" s="6">
        <f t="shared" ref="E7:H7" si="2">ROUNDUP(E4,2)</f>
        <v>5.22</v>
      </c>
      <c r="F7" s="6">
        <f t="shared" si="2"/>
        <v>3.1599999999999997</v>
      </c>
      <c r="G7" s="6">
        <f t="shared" si="2"/>
        <v>3.25</v>
      </c>
      <c r="H7" s="6">
        <f t="shared" si="2"/>
        <v>5.36</v>
      </c>
      <c r="I7" s="6">
        <f>ROUNDUP(I4,2)</f>
        <v>8.35</v>
      </c>
    </row>
    <row r="8" spans="2:9" ht="15.75" x14ac:dyDescent="0.25">
      <c r="C8" s="5" t="s">
        <v>3</v>
      </c>
      <c r="D8" s="7">
        <f>MROUND(D4,2)</f>
        <v>2</v>
      </c>
      <c r="E8" s="7">
        <f t="shared" ref="E8:I8" si="3">MROUND(E4,2)</f>
        <v>6</v>
      </c>
      <c r="F8" s="7">
        <f t="shared" si="3"/>
        <v>4</v>
      </c>
      <c r="G8" s="7">
        <f t="shared" si="3"/>
        <v>4</v>
      </c>
      <c r="H8" s="7">
        <f t="shared" si="3"/>
        <v>6</v>
      </c>
      <c r="I8" s="7">
        <f t="shared" si="3"/>
        <v>8</v>
      </c>
    </row>
    <row r="9" spans="2:9" ht="15.75" x14ac:dyDescent="0.25">
      <c r="C9" s="5" t="s">
        <v>4</v>
      </c>
      <c r="D9" s="7">
        <f>CEILING(D4,2)</f>
        <v>2</v>
      </c>
      <c r="E9" s="7">
        <f t="shared" ref="E9:I9" si="4">CEILING(E4,2)</f>
        <v>6</v>
      </c>
      <c r="F9" s="7">
        <f t="shared" si="4"/>
        <v>4</v>
      </c>
      <c r="G9" s="7">
        <f t="shared" si="4"/>
        <v>4</v>
      </c>
      <c r="H9" s="7">
        <f t="shared" si="4"/>
        <v>6</v>
      </c>
      <c r="I9" s="7">
        <f t="shared" si="4"/>
        <v>10</v>
      </c>
    </row>
    <row r="10" spans="2:9" ht="15.75" x14ac:dyDescent="0.25">
      <c r="C10" s="5" t="s">
        <v>5</v>
      </c>
      <c r="D10" s="7">
        <f>_xlfn.CEILING.MATH(D4,2)</f>
        <v>2</v>
      </c>
      <c r="E10" s="7">
        <f t="shared" ref="E10:I10" si="5">_xlfn.CEILING.MATH(E4,2)</f>
        <v>6</v>
      </c>
      <c r="F10" s="7">
        <f t="shared" si="5"/>
        <v>4</v>
      </c>
      <c r="G10" s="7">
        <f t="shared" si="5"/>
        <v>4</v>
      </c>
      <c r="H10" s="7">
        <f t="shared" si="5"/>
        <v>6</v>
      </c>
      <c r="I10" s="7">
        <f t="shared" si="5"/>
        <v>10</v>
      </c>
    </row>
    <row r="11" spans="2:9" ht="15.75" x14ac:dyDescent="0.25">
      <c r="C11" s="5" t="s">
        <v>6</v>
      </c>
      <c r="D11" s="7">
        <f>FLOOR(D4,2)</f>
        <v>0</v>
      </c>
      <c r="E11" s="7">
        <f t="shared" ref="E11:I11" si="6">FLOOR(E4,2)</f>
        <v>4</v>
      </c>
      <c r="F11" s="7">
        <f t="shared" si="6"/>
        <v>2</v>
      </c>
      <c r="G11" s="7">
        <f t="shared" si="6"/>
        <v>2</v>
      </c>
      <c r="H11" s="7">
        <f t="shared" si="6"/>
        <v>4</v>
      </c>
      <c r="I11" s="7">
        <f t="shared" si="6"/>
        <v>8</v>
      </c>
    </row>
    <row r="12" spans="2:9" ht="15.75" x14ac:dyDescent="0.25">
      <c r="C12" s="5" t="s">
        <v>7</v>
      </c>
      <c r="D12" s="7">
        <f>_xlfn.FLOOR.MATH(D4,2)</f>
        <v>0</v>
      </c>
      <c r="E12" s="7">
        <f t="shared" ref="E12:I12" si="7">_xlfn.FLOOR.MATH(E4,2)</f>
        <v>4</v>
      </c>
      <c r="F12" s="7">
        <f t="shared" si="7"/>
        <v>2</v>
      </c>
      <c r="G12" s="7">
        <f t="shared" si="7"/>
        <v>2</v>
      </c>
      <c r="H12" s="7">
        <f t="shared" si="7"/>
        <v>4</v>
      </c>
      <c r="I12" s="7">
        <f t="shared" si="7"/>
        <v>8</v>
      </c>
    </row>
    <row r="13" spans="2:9" ht="15.75" x14ac:dyDescent="0.25">
      <c r="C13" s="5" t="s">
        <v>8</v>
      </c>
      <c r="D13" s="7">
        <f>TRUNC(D4,2)</f>
        <v>1.59</v>
      </c>
      <c r="E13" s="7">
        <f t="shared" ref="E13:I13" si="8">TRUNC(E4,2)</f>
        <v>5.21</v>
      </c>
      <c r="F13" s="7">
        <f t="shared" si="8"/>
        <v>3.15</v>
      </c>
      <c r="G13" s="7">
        <f t="shared" si="8"/>
        <v>3.24</v>
      </c>
      <c r="H13" s="7">
        <f t="shared" si="8"/>
        <v>5.36</v>
      </c>
      <c r="I13" s="7">
        <f t="shared" si="8"/>
        <v>8.34</v>
      </c>
    </row>
    <row r="14" spans="2:9" ht="15.75" x14ac:dyDescent="0.25">
      <c r="C14" s="5" t="s">
        <v>9</v>
      </c>
      <c r="D14" s="7">
        <f>INT(D4)</f>
        <v>1</v>
      </c>
      <c r="E14" s="7">
        <f t="shared" ref="E14:I14" si="9">INT(E4)</f>
        <v>5</v>
      </c>
      <c r="F14" s="7">
        <f t="shared" si="9"/>
        <v>3</v>
      </c>
      <c r="G14" s="7">
        <f t="shared" si="9"/>
        <v>3</v>
      </c>
      <c r="H14" s="7">
        <f t="shared" si="9"/>
        <v>5</v>
      </c>
      <c r="I14" s="7">
        <f t="shared" si="9"/>
        <v>8</v>
      </c>
    </row>
    <row r="15" spans="2:9" ht="15.75" x14ac:dyDescent="0.25">
      <c r="C15" s="5" t="s">
        <v>10</v>
      </c>
      <c r="D15" s="7">
        <f>EVEN(D4)</f>
        <v>2</v>
      </c>
      <c r="E15" s="7">
        <f t="shared" ref="E15:I15" si="10">EVEN(E4)</f>
        <v>6</v>
      </c>
      <c r="F15" s="7">
        <f t="shared" si="10"/>
        <v>4</v>
      </c>
      <c r="G15" s="7">
        <f t="shared" si="10"/>
        <v>4</v>
      </c>
      <c r="H15" s="7">
        <f t="shared" si="10"/>
        <v>6</v>
      </c>
      <c r="I15" s="7">
        <f t="shared" si="10"/>
        <v>10</v>
      </c>
    </row>
    <row r="16" spans="2:9" ht="15.75" x14ac:dyDescent="0.25">
      <c r="C16" s="5" t="s">
        <v>11</v>
      </c>
      <c r="D16" s="7">
        <f>ODD(D4)</f>
        <v>3</v>
      </c>
      <c r="E16" s="7">
        <f t="shared" ref="E16:I16" si="11">ODD(E4)</f>
        <v>7</v>
      </c>
      <c r="F16" s="7">
        <f t="shared" si="11"/>
        <v>5</v>
      </c>
      <c r="G16" s="7">
        <f t="shared" si="11"/>
        <v>5</v>
      </c>
      <c r="H16" s="7">
        <f t="shared" si="11"/>
        <v>7</v>
      </c>
      <c r="I16" s="7">
        <f t="shared" si="11"/>
        <v>9</v>
      </c>
    </row>
  </sheetData>
  <sortState ref="H5:H166">
    <sortCondition ref="H5"/>
  </sortState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16"/>
  <sheetViews>
    <sheetView workbookViewId="0">
      <selection activeCell="C4" sqref="C4:C16"/>
    </sheetView>
  </sheetViews>
  <sheetFormatPr defaultColWidth="13.85546875" defaultRowHeight="15" x14ac:dyDescent="0.25"/>
  <cols>
    <col min="1" max="1" width="1.7109375" customWidth="1"/>
    <col min="2" max="2" width="8.7109375" customWidth="1"/>
    <col min="3" max="3" width="9" customWidth="1"/>
    <col min="4" max="4" width="1.42578125" customWidth="1"/>
    <col min="5" max="5" width="16.28515625" customWidth="1"/>
    <col min="6" max="6" width="9.42578125" customWidth="1"/>
    <col min="7" max="7" width="67.42578125" customWidth="1"/>
  </cols>
  <sheetData>
    <row r="3" spans="2:7" ht="30" x14ac:dyDescent="0.25">
      <c r="B3" s="12" t="s">
        <v>12</v>
      </c>
      <c r="C3" s="12" t="s">
        <v>13</v>
      </c>
      <c r="E3" s="13" t="s">
        <v>14</v>
      </c>
      <c r="F3" s="13" t="s">
        <v>25</v>
      </c>
      <c r="G3" s="13" t="s">
        <v>24</v>
      </c>
    </row>
    <row r="4" spans="2:7" ht="15.75" x14ac:dyDescent="0.25">
      <c r="B4" s="6">
        <v>3</v>
      </c>
      <c r="C4" s="6">
        <v>1</v>
      </c>
      <c r="E4" s="10" t="s">
        <v>15</v>
      </c>
      <c r="F4" s="6">
        <f>SUM(C4:C16)</f>
        <v>64</v>
      </c>
      <c r="G4" s="2" t="s">
        <v>26</v>
      </c>
    </row>
    <row r="5" spans="2:7" ht="15.75" x14ac:dyDescent="0.25">
      <c r="B5" s="6">
        <v>2</v>
      </c>
      <c r="C5" s="6">
        <v>4</v>
      </c>
      <c r="E5" s="10" t="s">
        <v>16</v>
      </c>
      <c r="F5" s="6">
        <f>SUMIF(C4:C16,"&gt;3")</f>
        <v>58</v>
      </c>
      <c r="G5" s="2" t="s">
        <v>27</v>
      </c>
    </row>
    <row r="6" spans="2:7" ht="15.75" x14ac:dyDescent="0.25">
      <c r="B6" s="6">
        <v>5</v>
      </c>
      <c r="C6" s="6">
        <v>5</v>
      </c>
      <c r="E6" s="10" t="s">
        <v>17</v>
      </c>
      <c r="F6" s="6">
        <f>SUMIFS(C4:C16,C4:C16,"&gt;3",C4:C16,"&lt;7")</f>
        <v>27</v>
      </c>
      <c r="G6" s="2" t="s">
        <v>28</v>
      </c>
    </row>
    <row r="7" spans="2:7" ht="15.75" x14ac:dyDescent="0.25">
      <c r="B7" s="6">
        <v>6</v>
      </c>
      <c r="C7" s="6">
        <v>7</v>
      </c>
      <c r="E7" s="10" t="s">
        <v>18</v>
      </c>
      <c r="F7" s="6">
        <f>SUMPRODUCT(B4:B16,C4:C16)</f>
        <v>258</v>
      </c>
      <c r="G7" s="2" t="s">
        <v>29</v>
      </c>
    </row>
    <row r="8" spans="2:7" ht="30" x14ac:dyDescent="0.25">
      <c r="B8" s="7">
        <v>4</v>
      </c>
      <c r="C8" s="7">
        <v>8</v>
      </c>
      <c r="D8" s="8"/>
      <c r="E8" s="10" t="s">
        <v>19</v>
      </c>
      <c r="F8" s="7">
        <f>SUMSQ(B4:B16,C4:C16)</f>
        <v>657</v>
      </c>
      <c r="G8" s="14" t="s">
        <v>30</v>
      </c>
    </row>
    <row r="9" spans="2:7" ht="15.75" x14ac:dyDescent="0.25">
      <c r="B9" s="6">
        <v>2</v>
      </c>
      <c r="C9" s="6">
        <v>4</v>
      </c>
      <c r="E9" s="10" t="s">
        <v>20</v>
      </c>
      <c r="F9" s="6">
        <f>SUMX2MY2(B4:B16,C4:C16)</f>
        <v>-103</v>
      </c>
      <c r="G9" s="2" t="s">
        <v>31</v>
      </c>
    </row>
    <row r="10" spans="2:7" ht="30" x14ac:dyDescent="0.25">
      <c r="B10" s="7">
        <v>5</v>
      </c>
      <c r="C10" s="7">
        <v>3</v>
      </c>
      <c r="D10" s="8"/>
      <c r="E10" s="10" t="s">
        <v>21</v>
      </c>
      <c r="F10" s="7">
        <f>SUMX2PY2(B4:B16,C4:C16)</f>
        <v>657</v>
      </c>
      <c r="G10" s="14" t="s">
        <v>32</v>
      </c>
    </row>
    <row r="11" spans="2:7" ht="15.75" x14ac:dyDescent="0.25">
      <c r="B11" s="6">
        <v>8</v>
      </c>
      <c r="C11" s="6">
        <v>2</v>
      </c>
      <c r="E11" s="10" t="s">
        <v>22</v>
      </c>
      <c r="F11" s="6">
        <f>SUMXMY2(B4:B16,C4:C16)</f>
        <v>141</v>
      </c>
      <c r="G11" s="2" t="s">
        <v>33</v>
      </c>
    </row>
    <row r="12" spans="2:7" x14ac:dyDescent="0.25">
      <c r="B12" s="6">
        <v>8</v>
      </c>
      <c r="C12" s="6">
        <v>5</v>
      </c>
      <c r="F12" s="1"/>
    </row>
    <row r="13" spans="2:7" ht="15.75" x14ac:dyDescent="0.25">
      <c r="B13" s="6">
        <v>4</v>
      </c>
      <c r="C13" s="6">
        <v>7</v>
      </c>
      <c r="E13" s="11" t="s">
        <v>23</v>
      </c>
      <c r="F13" s="6">
        <f>SERIESSUM(B4,1,1,C4:C16)</f>
        <v>18251742</v>
      </c>
      <c r="G13" s="15" t="s">
        <v>34</v>
      </c>
    </row>
    <row r="14" spans="2:7" x14ac:dyDescent="0.25">
      <c r="B14" s="6">
        <v>1</v>
      </c>
      <c r="C14" s="6">
        <v>4</v>
      </c>
    </row>
    <row r="15" spans="2:7" x14ac:dyDescent="0.25">
      <c r="B15" s="6">
        <v>2</v>
      </c>
      <c r="C15" s="6">
        <v>5</v>
      </c>
    </row>
    <row r="16" spans="2:7" x14ac:dyDescent="0.25">
      <c r="B16" s="6">
        <v>3</v>
      </c>
      <c r="C16" s="6">
        <v>9</v>
      </c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4"/>
  <sheetViews>
    <sheetView topLeftCell="A15" workbookViewId="0">
      <selection activeCell="F19" sqref="F19"/>
    </sheetView>
  </sheetViews>
  <sheetFormatPr defaultRowHeight="15" x14ac:dyDescent="0.25"/>
  <cols>
    <col min="1" max="1" width="3.85546875" customWidth="1"/>
    <col min="2" max="2" width="9.42578125" customWidth="1"/>
    <col min="7" max="7" width="22.28515625" customWidth="1"/>
    <col min="8" max="8" width="21.140625" customWidth="1"/>
  </cols>
  <sheetData>
    <row r="2" spans="2:10" x14ac:dyDescent="0.25">
      <c r="B2" s="2"/>
      <c r="C2" s="13">
        <v>0</v>
      </c>
      <c r="D2" s="13">
        <v>30</v>
      </c>
      <c r="E2" s="13">
        <v>45</v>
      </c>
      <c r="F2" s="13">
        <v>60</v>
      </c>
      <c r="G2" s="13">
        <v>90</v>
      </c>
      <c r="H2" s="13">
        <v>180</v>
      </c>
    </row>
    <row r="3" spans="2:10" x14ac:dyDescent="0.25">
      <c r="B3" s="18" t="s">
        <v>35</v>
      </c>
      <c r="C3" s="17">
        <f>COS(RADIANS(C2))</f>
        <v>1</v>
      </c>
      <c r="D3" s="17">
        <f>COS(RADIANS(D2))</f>
        <v>0.86602540378443871</v>
      </c>
      <c r="E3" s="17">
        <f t="shared" ref="E3:G3" si="0">COS(RADIANS(E2))</f>
        <v>0.70710678118654757</v>
      </c>
      <c r="F3" s="17">
        <f t="shared" si="0"/>
        <v>0.50000000000000011</v>
      </c>
      <c r="G3" s="17">
        <f t="shared" si="0"/>
        <v>6.1257422745431001E-17</v>
      </c>
      <c r="H3" s="17">
        <f>COS(RADIANS(H2))</f>
        <v>-1</v>
      </c>
    </row>
    <row r="4" spans="2:10" x14ac:dyDescent="0.25">
      <c r="B4" s="18" t="s">
        <v>36</v>
      </c>
      <c r="C4" s="17">
        <f>COSH(RADIANS(C2))</f>
        <v>1</v>
      </c>
      <c r="D4" s="17">
        <f t="shared" ref="D4:H4" si="1">COSH(RADIANS(D2))</f>
        <v>1.1402383210764286</v>
      </c>
      <c r="E4" s="17">
        <f t="shared" si="1"/>
        <v>1.3246090892520057</v>
      </c>
      <c r="F4" s="17">
        <f t="shared" si="1"/>
        <v>1.6002868577023861</v>
      </c>
      <c r="G4" s="17">
        <f t="shared" si="1"/>
        <v>2.5091784786580567</v>
      </c>
      <c r="H4" s="17">
        <f t="shared" si="1"/>
        <v>11.591953275521519</v>
      </c>
    </row>
    <row r="5" spans="2:10" x14ac:dyDescent="0.25">
      <c r="B5" s="18" t="s">
        <v>37</v>
      </c>
      <c r="C5" s="17" t="e">
        <f>_xlfn.COT(RADIANS(C2))</f>
        <v>#DIV/0!</v>
      </c>
      <c r="D5" s="17">
        <f t="shared" ref="D5:H5" si="2">_xlfn.COT(RADIANS(D2))</f>
        <v>1.7320508075688774</v>
      </c>
      <c r="E5" s="17">
        <f t="shared" si="2"/>
        <v>1</v>
      </c>
      <c r="F5" s="17">
        <f t="shared" si="2"/>
        <v>0.57735026918962595</v>
      </c>
      <c r="G5" s="17">
        <f t="shared" si="2"/>
        <v>6.1257422745431001E-17</v>
      </c>
      <c r="H5" s="17">
        <f t="shared" si="2"/>
        <v>-8162276138809536</v>
      </c>
    </row>
    <row r="6" spans="2:10" x14ac:dyDescent="0.25">
      <c r="B6" s="18" t="s">
        <v>38</v>
      </c>
      <c r="C6" s="17" t="e">
        <f>_xlfn.COTH(RADIANS(C2))</f>
        <v>#DIV/0!</v>
      </c>
      <c r="D6" s="17">
        <f t="shared" ref="D6:H6" si="3">_xlfn.COTH(RADIANS(D2))</f>
        <v>2.0812833639336374</v>
      </c>
      <c r="E6" s="17">
        <f t="shared" si="3"/>
        <v>1.5248686188220641</v>
      </c>
      <c r="F6" s="17">
        <f t="shared" si="3"/>
        <v>1.2808780710450447</v>
      </c>
      <c r="G6" s="17">
        <f t="shared" si="3"/>
        <v>1.0903314107273683</v>
      </c>
      <c r="H6" s="17">
        <f t="shared" si="3"/>
        <v>1.0037418731973211</v>
      </c>
    </row>
    <row r="7" spans="2:10" x14ac:dyDescent="0.25">
      <c r="B7" s="18" t="s">
        <v>39</v>
      </c>
      <c r="C7" s="17" t="e">
        <f>_xlfn.CSC(RADIANS(C2))</f>
        <v>#DIV/0!</v>
      </c>
      <c r="D7" s="17">
        <f t="shared" ref="D7:H7" si="4">_xlfn.CSC(RADIANS(D2))</f>
        <v>2</v>
      </c>
      <c r="E7" s="17">
        <f t="shared" si="4"/>
        <v>1.4142135623730951</v>
      </c>
      <c r="F7" s="17">
        <f t="shared" si="4"/>
        <v>1.1547005383792517</v>
      </c>
      <c r="G7" s="17">
        <f t="shared" si="4"/>
        <v>1</v>
      </c>
      <c r="H7" s="17">
        <f t="shared" si="4"/>
        <v>8162276138809536</v>
      </c>
    </row>
    <row r="8" spans="2:10" x14ac:dyDescent="0.25">
      <c r="B8" s="18" t="s">
        <v>40</v>
      </c>
      <c r="C8" s="17" t="e">
        <f>_xlfn.CSCH(RADIANS(C2))</f>
        <v>#DIV/0!</v>
      </c>
      <c r="D8" s="17">
        <f t="shared" ref="D8:H8" si="5">_xlfn.CSCH(RADIANS(D2))</f>
        <v>1.8253055746879534</v>
      </c>
      <c r="E8" s="17">
        <f t="shared" si="5"/>
        <v>1.1511838709208486</v>
      </c>
      <c r="F8" s="17">
        <f t="shared" si="5"/>
        <v>0.80040529288859308</v>
      </c>
      <c r="G8" s="17">
        <f t="shared" si="5"/>
        <v>0.43453720809469581</v>
      </c>
      <c r="H8" s="17">
        <f t="shared" si="5"/>
        <v>8.6589537530046945E-2</v>
      </c>
    </row>
    <row r="9" spans="2:10" x14ac:dyDescent="0.25">
      <c r="B9" s="18" t="s">
        <v>41</v>
      </c>
      <c r="C9" s="17">
        <f>_xlfn.SEC(RADIANS(C2))</f>
        <v>1</v>
      </c>
      <c r="D9" s="17">
        <f t="shared" ref="D9:H9" si="6">_xlfn.SEC(RADIANS(D2))</f>
        <v>1.1547005383792515</v>
      </c>
      <c r="E9" s="17">
        <f t="shared" si="6"/>
        <v>1.4142135623730949</v>
      </c>
      <c r="F9" s="17">
        <f t="shared" si="6"/>
        <v>1.9999999999999996</v>
      </c>
      <c r="G9" s="17">
        <f t="shared" si="6"/>
        <v>1.6324552277619072E+16</v>
      </c>
      <c r="H9" s="17">
        <f t="shared" si="6"/>
        <v>-1</v>
      </c>
    </row>
    <row r="10" spans="2:10" x14ac:dyDescent="0.25">
      <c r="B10" s="18" t="s">
        <v>42</v>
      </c>
      <c r="C10" s="17">
        <f>_xlfn.SECH(RADIANS(C2))</f>
        <v>1</v>
      </c>
      <c r="D10" s="17">
        <f t="shared" ref="D10:H10" si="7">_xlfn.SECH(RADIANS(D2))</f>
        <v>0.87700964045477936</v>
      </c>
      <c r="E10" s="17">
        <f t="shared" si="7"/>
        <v>0.7549397087141313</v>
      </c>
      <c r="F10" s="17">
        <f t="shared" si="7"/>
        <v>0.62488796629608723</v>
      </c>
      <c r="G10" s="17">
        <f t="shared" si="7"/>
        <v>0.3985368153383867</v>
      </c>
      <c r="H10" s="17">
        <f t="shared" si="7"/>
        <v>8.6266738334054432E-2</v>
      </c>
    </row>
    <row r="11" spans="2:10" x14ac:dyDescent="0.25">
      <c r="B11" s="18" t="s">
        <v>43</v>
      </c>
      <c r="C11" s="17">
        <f>SIN(RADIANS(C2))</f>
        <v>0</v>
      </c>
      <c r="D11" s="17">
        <f t="shared" ref="D11:H11" si="8">SIN(RADIANS(D2))</f>
        <v>0.49999999999999994</v>
      </c>
      <c r="E11" s="17">
        <f t="shared" si="8"/>
        <v>0.70710678118654746</v>
      </c>
      <c r="F11" s="17">
        <f t="shared" si="8"/>
        <v>0.8660254037844386</v>
      </c>
      <c r="G11" s="17">
        <f t="shared" si="8"/>
        <v>1</v>
      </c>
      <c r="H11" s="17">
        <f t="shared" si="8"/>
        <v>1.22514845490862E-16</v>
      </c>
    </row>
    <row r="12" spans="2:10" x14ac:dyDescent="0.25">
      <c r="B12" s="18" t="s">
        <v>44</v>
      </c>
      <c r="C12" s="17">
        <f>SINH(RADIANS(C2))</f>
        <v>0</v>
      </c>
      <c r="D12" s="17">
        <f t="shared" ref="D12:H12" si="9">SINH(RADIANS(D2))</f>
        <v>0.54785347388803973</v>
      </c>
      <c r="E12" s="17">
        <f t="shared" si="9"/>
        <v>0.86867096148600964</v>
      </c>
      <c r="F12" s="17">
        <f t="shared" si="9"/>
        <v>1.2493670505239751</v>
      </c>
      <c r="G12" s="17">
        <f t="shared" si="9"/>
        <v>2.3012989023072947</v>
      </c>
      <c r="H12" s="17">
        <f t="shared" si="9"/>
        <v>11.548739357257748</v>
      </c>
    </row>
    <row r="13" spans="2:10" x14ac:dyDescent="0.25">
      <c r="B13" s="18" t="s">
        <v>45</v>
      </c>
      <c r="C13" s="17">
        <f>TAN(RADIANS(C2))</f>
        <v>0</v>
      </c>
      <c r="D13" s="17">
        <f t="shared" ref="D13:H13" si="10">TAN(RADIANS(D2))</f>
        <v>0.57735026918962573</v>
      </c>
      <c r="E13" s="17">
        <f t="shared" si="10"/>
        <v>0.99999999999999989</v>
      </c>
      <c r="F13" s="17">
        <f t="shared" si="10"/>
        <v>1.7320508075688767</v>
      </c>
      <c r="G13" s="17">
        <f t="shared" si="10"/>
        <v>1.6324552277619072E+16</v>
      </c>
      <c r="H13" s="17">
        <f t="shared" si="10"/>
        <v>-1.22514845490862E-16</v>
      </c>
    </row>
    <row r="14" spans="2:10" x14ac:dyDescent="0.25">
      <c r="B14" s="18" t="s">
        <v>46</v>
      </c>
      <c r="C14" s="17">
        <f>TANH(RADIANS(C2))</f>
        <v>0</v>
      </c>
      <c r="D14" s="17">
        <f t="shared" ref="D14:H14" si="11">TANH(RADIANS(D2))</f>
        <v>0.48047277815645162</v>
      </c>
      <c r="E14" s="17">
        <f t="shared" si="11"/>
        <v>0.65579420263267241</v>
      </c>
      <c r="F14" s="17">
        <f t="shared" si="11"/>
        <v>0.78071443535926766</v>
      </c>
      <c r="G14" s="17">
        <f t="shared" si="11"/>
        <v>0.91715233566727439</v>
      </c>
      <c r="H14" s="17">
        <f t="shared" si="11"/>
        <v>0.99627207622075009</v>
      </c>
    </row>
    <row r="16" spans="2:10" x14ac:dyDescent="0.25">
      <c r="C16" s="19">
        <v>-1</v>
      </c>
      <c r="D16" s="19">
        <v>-0.86</v>
      </c>
      <c r="E16" s="19">
        <v>-0.5</v>
      </c>
      <c r="F16" s="19">
        <v>0</v>
      </c>
      <c r="G16" s="19">
        <v>0.5</v>
      </c>
      <c r="H16" s="19">
        <v>0.86</v>
      </c>
      <c r="I16" s="13">
        <v>1</v>
      </c>
      <c r="J16" s="13">
        <v>1.5</v>
      </c>
    </row>
    <row r="17" spans="2:10" ht="15.75" x14ac:dyDescent="0.25">
      <c r="B17" s="20" t="s">
        <v>47</v>
      </c>
      <c r="C17" s="22">
        <f>DEGREES(ACOS(C16))</f>
        <v>180</v>
      </c>
      <c r="D17" s="22">
        <f t="shared" ref="D17:J17" si="12">DEGREES(ACOS(D16))</f>
        <v>149.31658289102418</v>
      </c>
      <c r="E17" s="22">
        <f t="shared" si="12"/>
        <v>120.00000000000001</v>
      </c>
      <c r="F17" s="22">
        <f t="shared" si="12"/>
        <v>90</v>
      </c>
      <c r="G17" s="22">
        <f t="shared" si="12"/>
        <v>59.999999999999993</v>
      </c>
      <c r="H17" s="22">
        <f t="shared" si="12"/>
        <v>30.683417108975817</v>
      </c>
      <c r="I17" s="22">
        <f t="shared" si="12"/>
        <v>0</v>
      </c>
      <c r="J17" s="22" t="e">
        <f t="shared" si="12"/>
        <v>#NUM!</v>
      </c>
    </row>
    <row r="18" spans="2:10" ht="15.75" x14ac:dyDescent="0.25">
      <c r="B18" s="20" t="s">
        <v>48</v>
      </c>
      <c r="C18" s="22" t="e">
        <f>DEGREES(ACOSH(C16))</f>
        <v>#NUM!</v>
      </c>
      <c r="D18" s="22" t="e">
        <f t="shared" ref="D18:J18" si="13">DEGREES(ACOSH(D16))</f>
        <v>#NUM!</v>
      </c>
      <c r="E18" s="22" t="e">
        <f t="shared" si="13"/>
        <v>#NUM!</v>
      </c>
      <c r="F18" s="22" t="e">
        <f t="shared" si="13"/>
        <v>#NUM!</v>
      </c>
      <c r="G18" s="22" t="e">
        <f t="shared" si="13"/>
        <v>#NUM!</v>
      </c>
      <c r="H18" s="22" t="e">
        <f t="shared" si="13"/>
        <v>#NUM!</v>
      </c>
      <c r="I18" s="22">
        <f t="shared" si="13"/>
        <v>0</v>
      </c>
      <c r="J18" s="22">
        <f t="shared" si="13"/>
        <v>55.142813255405969</v>
      </c>
    </row>
    <row r="19" spans="2:10" ht="15.75" x14ac:dyDescent="0.25">
      <c r="B19" s="20" t="s">
        <v>49</v>
      </c>
      <c r="C19" s="22">
        <f>DEGREES(_xlfn.ACOT(C16))</f>
        <v>135</v>
      </c>
      <c r="D19" s="22">
        <f t="shared" ref="D19:J19" si="14">DEGREES(_xlfn.ACOT(D16))</f>
        <v>130.69553103949201</v>
      </c>
      <c r="E19" s="22">
        <f t="shared" si="14"/>
        <v>116.56505117707799</v>
      </c>
      <c r="F19" s="22">
        <f t="shared" si="14"/>
        <v>90</v>
      </c>
      <c r="G19" s="22">
        <f t="shared" si="14"/>
        <v>63.43494882292201</v>
      </c>
      <c r="H19" s="22">
        <f t="shared" si="14"/>
        <v>49.30446896050799</v>
      </c>
      <c r="I19" s="22">
        <f t="shared" si="14"/>
        <v>45</v>
      </c>
      <c r="J19" s="22">
        <f t="shared" si="14"/>
        <v>33.690067525979785</v>
      </c>
    </row>
    <row r="20" spans="2:10" ht="15.75" x14ac:dyDescent="0.25">
      <c r="B20" s="20" t="s">
        <v>50</v>
      </c>
      <c r="C20" s="22" t="e">
        <f>DEGREES(_xlfn.ACOTH(C16))</f>
        <v>#NUM!</v>
      </c>
      <c r="D20" s="22" t="e">
        <f t="shared" ref="D20:J20" si="15">DEGREES(_xlfn.ACOTH(D16))</f>
        <v>#NUM!</v>
      </c>
      <c r="E20" s="22" t="e">
        <f t="shared" si="15"/>
        <v>#NUM!</v>
      </c>
      <c r="F20" s="22" t="e">
        <f t="shared" si="15"/>
        <v>#NUM!</v>
      </c>
      <c r="G20" s="22" t="e">
        <f t="shared" si="15"/>
        <v>#NUM!</v>
      </c>
      <c r="H20" s="22" t="e">
        <f t="shared" si="15"/>
        <v>#NUM!</v>
      </c>
      <c r="I20" s="22" t="e">
        <f t="shared" si="15"/>
        <v>#NUM!</v>
      </c>
      <c r="J20" s="22">
        <f t="shared" si="15"/>
        <v>46.106999885409856</v>
      </c>
    </row>
    <row r="21" spans="2:10" ht="15.75" x14ac:dyDescent="0.25">
      <c r="B21" s="20" t="s">
        <v>51</v>
      </c>
      <c r="C21" s="22">
        <f>DEGREES(ASIN(C16))</f>
        <v>-90</v>
      </c>
      <c r="D21" s="22">
        <f t="shared" ref="D21:J21" si="16">DEGREES(ASIN(D16))</f>
        <v>-59.316582891024169</v>
      </c>
      <c r="E21" s="22">
        <f t="shared" si="16"/>
        <v>-30.000000000000004</v>
      </c>
      <c r="F21" s="22">
        <f t="shared" si="16"/>
        <v>0</v>
      </c>
      <c r="G21" s="22">
        <f t="shared" si="16"/>
        <v>30.000000000000004</v>
      </c>
      <c r="H21" s="22">
        <f t="shared" si="16"/>
        <v>59.316582891024183</v>
      </c>
      <c r="I21" s="22">
        <f t="shared" si="16"/>
        <v>90</v>
      </c>
      <c r="J21" s="22" t="e">
        <f t="shared" si="16"/>
        <v>#NUM!</v>
      </c>
    </row>
    <row r="22" spans="2:10" ht="15.75" x14ac:dyDescent="0.25">
      <c r="B22" s="20" t="s">
        <v>52</v>
      </c>
      <c r="C22" s="22">
        <f>DEGREES(ASINH(C16))</f>
        <v>-50.498986710526211</v>
      </c>
      <c r="D22" s="22">
        <f t="shared" ref="D22:J22" si="17">DEGREES(ASINH(D16))</f>
        <v>-44.624132969410795</v>
      </c>
      <c r="E22" s="22">
        <f t="shared" si="17"/>
        <v>-27.571406627702984</v>
      </c>
      <c r="F22" s="22">
        <f t="shared" si="17"/>
        <v>0</v>
      </c>
      <c r="G22" s="22">
        <f t="shared" si="17"/>
        <v>27.571406627702984</v>
      </c>
      <c r="H22" s="22">
        <f t="shared" si="17"/>
        <v>44.624132969410795</v>
      </c>
      <c r="I22" s="22">
        <f t="shared" si="17"/>
        <v>50.498986710526211</v>
      </c>
      <c r="J22" s="22">
        <f t="shared" si="17"/>
        <v>68.454889868023088</v>
      </c>
    </row>
    <row r="23" spans="2:10" ht="15.75" x14ac:dyDescent="0.25">
      <c r="B23" s="20" t="s">
        <v>53</v>
      </c>
      <c r="C23" s="22">
        <f>DEGREES(ATAN(C16))</f>
        <v>-45</v>
      </c>
      <c r="D23" s="22">
        <f t="shared" ref="D23:J23" si="18">DEGREES(ATAN(D16))</f>
        <v>-40.695531039492018</v>
      </c>
      <c r="E23" s="22">
        <f t="shared" si="18"/>
        <v>-26.56505117707799</v>
      </c>
      <c r="F23" s="22">
        <f t="shared" si="18"/>
        <v>0</v>
      </c>
      <c r="G23" s="22">
        <f t="shared" si="18"/>
        <v>26.56505117707799</v>
      </c>
      <c r="H23" s="22">
        <f t="shared" si="18"/>
        <v>40.695531039492018</v>
      </c>
      <c r="I23" s="22">
        <f t="shared" si="18"/>
        <v>45</v>
      </c>
      <c r="J23" s="22">
        <f t="shared" si="18"/>
        <v>56.309932474020215</v>
      </c>
    </row>
    <row r="24" spans="2:10" ht="15.75" x14ac:dyDescent="0.25">
      <c r="B24" s="21" t="s">
        <v>54</v>
      </c>
      <c r="C24" s="22" t="e">
        <f>DEGREES(ATANH(C16))</f>
        <v>#NUM!</v>
      </c>
      <c r="D24" s="22">
        <f t="shared" ref="D24:J24" si="19">DEGREES(ATANH(D16))</f>
        <v>-74.103191164137613</v>
      </c>
      <c r="E24" s="22">
        <f t="shared" si="19"/>
        <v>-31.472923730945382</v>
      </c>
      <c r="F24" s="22">
        <f t="shared" si="19"/>
        <v>0</v>
      </c>
      <c r="G24" s="22">
        <f t="shared" si="19"/>
        <v>31.472923730945382</v>
      </c>
      <c r="H24" s="22">
        <f t="shared" si="19"/>
        <v>74.103191164137613</v>
      </c>
      <c r="I24" s="22" t="e">
        <f t="shared" si="19"/>
        <v>#NUM!</v>
      </c>
      <c r="J24" s="22" t="e">
        <f t="shared" si="19"/>
        <v>#NUM!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K9"/>
  <sheetViews>
    <sheetView workbookViewId="0">
      <selection activeCell="F15" sqref="A1:XFD1048576"/>
    </sheetView>
  </sheetViews>
  <sheetFormatPr defaultRowHeight="15" x14ac:dyDescent="0.25"/>
  <cols>
    <col min="2" max="2" width="15.85546875" customWidth="1"/>
  </cols>
  <sheetData>
    <row r="6" spans="2:11" ht="18.75" x14ac:dyDescent="0.25">
      <c r="B6" s="23"/>
      <c r="C6" s="16">
        <v>1</v>
      </c>
      <c r="D6" s="16">
        <v>3</v>
      </c>
      <c r="E6" s="16">
        <v>5</v>
      </c>
      <c r="F6" s="16">
        <v>10</v>
      </c>
      <c r="G6" s="16">
        <v>15</v>
      </c>
      <c r="H6" s="16">
        <v>20</v>
      </c>
      <c r="I6" s="16">
        <v>50</v>
      </c>
      <c r="J6" s="16">
        <v>100</v>
      </c>
      <c r="K6" s="16">
        <v>150</v>
      </c>
    </row>
    <row r="7" spans="2:11" ht="18.75" x14ac:dyDescent="0.25">
      <c r="B7" s="24" t="s">
        <v>56</v>
      </c>
      <c r="C7" s="7" t="str">
        <f>ROMAN(C6)</f>
        <v>I</v>
      </c>
      <c r="D7" s="7" t="str">
        <f t="shared" ref="D7:K7" si="0">ROMAN(D6)</f>
        <v>III</v>
      </c>
      <c r="E7" s="7" t="str">
        <f t="shared" si="0"/>
        <v>V</v>
      </c>
      <c r="F7" s="7" t="str">
        <f t="shared" si="0"/>
        <v>X</v>
      </c>
      <c r="G7" s="7" t="str">
        <f t="shared" si="0"/>
        <v>XV</v>
      </c>
      <c r="H7" s="7" t="str">
        <f t="shared" si="0"/>
        <v>XX</v>
      </c>
      <c r="I7" s="7" t="str">
        <f t="shared" si="0"/>
        <v>L</v>
      </c>
      <c r="J7" s="7" t="str">
        <f t="shared" si="0"/>
        <v>C</v>
      </c>
      <c r="K7" s="7" t="str">
        <f t="shared" si="0"/>
        <v>CL</v>
      </c>
    </row>
    <row r="8" spans="2:11" ht="18.75" x14ac:dyDescent="0.25">
      <c r="B8" s="9"/>
    </row>
    <row r="9" spans="2:11" ht="18.75" x14ac:dyDescent="0.25">
      <c r="B9" s="24" t="s">
        <v>55</v>
      </c>
      <c r="C9" s="7">
        <f>_xlfn.ARABIC(C7)</f>
        <v>1</v>
      </c>
      <c r="D9" s="7">
        <f t="shared" ref="D9:K9" si="1">_xlfn.ARABIC(D7)</f>
        <v>3</v>
      </c>
      <c r="E9" s="7">
        <f t="shared" si="1"/>
        <v>5</v>
      </c>
      <c r="F9" s="7">
        <f t="shared" si="1"/>
        <v>10</v>
      </c>
      <c r="G9" s="7">
        <f t="shared" si="1"/>
        <v>15</v>
      </c>
      <c r="H9" s="7">
        <f t="shared" si="1"/>
        <v>20</v>
      </c>
      <c r="I9" s="7">
        <f t="shared" si="1"/>
        <v>50</v>
      </c>
      <c r="J9" s="7">
        <f t="shared" si="1"/>
        <v>100</v>
      </c>
      <c r="K9" s="7">
        <f t="shared" si="1"/>
        <v>150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K10"/>
  <sheetViews>
    <sheetView workbookViewId="0">
      <selection activeCell="J4" sqref="J4"/>
    </sheetView>
  </sheetViews>
  <sheetFormatPr defaultRowHeight="15" x14ac:dyDescent="0.25"/>
  <cols>
    <col min="1" max="1" width="2.5703125" customWidth="1"/>
    <col min="2" max="2" width="28.85546875" customWidth="1"/>
  </cols>
  <sheetData>
    <row r="4" spans="2:11" x14ac:dyDescent="0.25">
      <c r="B4" s="25"/>
    </row>
    <row r="5" spans="2:11" x14ac:dyDescent="0.25">
      <c r="B5" s="25"/>
    </row>
    <row r="6" spans="2:11" ht="18.75" x14ac:dyDescent="0.25">
      <c r="B6" s="26"/>
      <c r="C6" s="16" t="s">
        <v>58</v>
      </c>
      <c r="D6" s="16" t="s">
        <v>59</v>
      </c>
      <c r="E6" s="16" t="s">
        <v>60</v>
      </c>
      <c r="F6" s="16" t="s">
        <v>61</v>
      </c>
      <c r="G6" s="16" t="s">
        <v>62</v>
      </c>
      <c r="H6" s="16" t="s">
        <v>57</v>
      </c>
      <c r="I6" s="16" t="s">
        <v>63</v>
      </c>
      <c r="J6" s="16" t="s">
        <v>64</v>
      </c>
      <c r="K6" s="16" t="s">
        <v>65</v>
      </c>
    </row>
    <row r="7" spans="2:11" ht="37.5" x14ac:dyDescent="0.25">
      <c r="B7" s="27" t="s">
        <v>66</v>
      </c>
      <c r="C7" s="7">
        <f>_xlfn.DECIMAL(C6,16)</f>
        <v>10</v>
      </c>
      <c r="D7" s="7">
        <f t="shared" ref="D7:K7" si="0">_xlfn.DECIMAL(D6,16)</f>
        <v>11</v>
      </c>
      <c r="E7" s="7">
        <f t="shared" si="0"/>
        <v>12</v>
      </c>
      <c r="F7" s="7">
        <f t="shared" si="0"/>
        <v>13</v>
      </c>
      <c r="G7" s="7">
        <f t="shared" si="0"/>
        <v>14</v>
      </c>
      <c r="H7" s="7">
        <f t="shared" si="0"/>
        <v>15</v>
      </c>
      <c r="I7" s="7">
        <f t="shared" si="0"/>
        <v>255</v>
      </c>
      <c r="J7" s="7">
        <f t="shared" si="0"/>
        <v>171</v>
      </c>
      <c r="K7" s="7">
        <f t="shared" si="0"/>
        <v>205</v>
      </c>
    </row>
    <row r="8" spans="2:11" ht="18.75" x14ac:dyDescent="0.25">
      <c r="B8" s="28"/>
    </row>
    <row r="9" spans="2:11" ht="18.75" x14ac:dyDescent="0.25">
      <c r="B9" s="26"/>
      <c r="C9" s="16">
        <v>11001</v>
      </c>
      <c r="D9" s="16">
        <v>1001</v>
      </c>
      <c r="E9" s="16">
        <v>1010101</v>
      </c>
      <c r="F9" s="16">
        <v>1110111</v>
      </c>
      <c r="G9" s="16">
        <v>10011</v>
      </c>
      <c r="H9" s="16">
        <v>100111</v>
      </c>
      <c r="I9" s="16">
        <v>1010110</v>
      </c>
      <c r="J9" s="16">
        <v>11001</v>
      </c>
      <c r="K9" s="16">
        <v>100011</v>
      </c>
    </row>
    <row r="10" spans="2:11" ht="18.75" x14ac:dyDescent="0.25">
      <c r="B10" s="27" t="s">
        <v>67</v>
      </c>
      <c r="C10" s="7">
        <f>_xlfn.DECIMAL(C9,2)</f>
        <v>25</v>
      </c>
      <c r="D10" s="7">
        <f t="shared" ref="D10:K10" si="1">_xlfn.DECIMAL(D9,2)</f>
        <v>9</v>
      </c>
      <c r="E10" s="7">
        <f t="shared" si="1"/>
        <v>85</v>
      </c>
      <c r="F10" s="7">
        <f t="shared" si="1"/>
        <v>119</v>
      </c>
      <c r="G10" s="7">
        <f t="shared" si="1"/>
        <v>19</v>
      </c>
      <c r="H10" s="7">
        <f t="shared" si="1"/>
        <v>39</v>
      </c>
      <c r="I10" s="7">
        <f t="shared" si="1"/>
        <v>86</v>
      </c>
      <c r="J10" s="7">
        <f t="shared" si="1"/>
        <v>25</v>
      </c>
      <c r="K10" s="7">
        <f t="shared" si="1"/>
        <v>35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22"/>
  <sheetViews>
    <sheetView workbookViewId="0">
      <selection activeCell="J2" sqref="J2"/>
    </sheetView>
  </sheetViews>
  <sheetFormatPr defaultRowHeight="15" x14ac:dyDescent="0.25"/>
  <cols>
    <col min="3" max="3" width="11.85546875" customWidth="1"/>
  </cols>
  <sheetData>
    <row r="3" spans="2:3" x14ac:dyDescent="0.25">
      <c r="B3" s="4" t="s">
        <v>68</v>
      </c>
      <c r="C3" s="4" t="s">
        <v>25</v>
      </c>
    </row>
    <row r="4" spans="2:3" x14ac:dyDescent="0.25">
      <c r="B4" s="6">
        <v>1</v>
      </c>
      <c r="C4" s="2">
        <f>EXP(B4)</f>
        <v>2.7182818284590451</v>
      </c>
    </row>
    <row r="5" spans="2:3" x14ac:dyDescent="0.25">
      <c r="B5" s="6">
        <v>1.5</v>
      </c>
      <c r="C5" s="2">
        <f t="shared" ref="C5:C22" si="0">EXP(B5)</f>
        <v>4.4816890703380645</v>
      </c>
    </row>
    <row r="6" spans="2:3" x14ac:dyDescent="0.25">
      <c r="B6" s="6">
        <v>2</v>
      </c>
      <c r="C6" s="2">
        <f t="shared" si="0"/>
        <v>7.3890560989306504</v>
      </c>
    </row>
    <row r="7" spans="2:3" x14ac:dyDescent="0.25">
      <c r="B7" s="6">
        <v>2.5</v>
      </c>
      <c r="C7" s="2">
        <f t="shared" si="0"/>
        <v>12.182493960703473</v>
      </c>
    </row>
    <row r="8" spans="2:3" x14ac:dyDescent="0.25">
      <c r="B8" s="6">
        <v>3</v>
      </c>
      <c r="C8" s="2">
        <f t="shared" si="0"/>
        <v>20.085536923187668</v>
      </c>
    </row>
    <row r="9" spans="2:3" x14ac:dyDescent="0.25">
      <c r="B9" s="6">
        <v>3.5</v>
      </c>
      <c r="C9" s="2">
        <f t="shared" si="0"/>
        <v>33.115451958692312</v>
      </c>
    </row>
    <row r="10" spans="2:3" x14ac:dyDescent="0.25">
      <c r="B10" s="6">
        <v>4</v>
      </c>
      <c r="C10" s="2">
        <f t="shared" si="0"/>
        <v>54.598150033144236</v>
      </c>
    </row>
    <row r="11" spans="2:3" x14ac:dyDescent="0.25">
      <c r="B11" s="6">
        <v>4.5</v>
      </c>
      <c r="C11" s="2">
        <f t="shared" si="0"/>
        <v>90.017131300521811</v>
      </c>
    </row>
    <row r="12" spans="2:3" x14ac:dyDescent="0.25">
      <c r="B12" s="6">
        <v>5</v>
      </c>
      <c r="C12" s="2">
        <f t="shared" si="0"/>
        <v>148.4131591025766</v>
      </c>
    </row>
    <row r="13" spans="2:3" x14ac:dyDescent="0.25">
      <c r="B13" s="6">
        <v>5.5</v>
      </c>
      <c r="C13" s="2">
        <f t="shared" si="0"/>
        <v>244.69193226422038</v>
      </c>
    </row>
    <row r="14" spans="2:3" x14ac:dyDescent="0.25">
      <c r="B14" s="6">
        <v>6</v>
      </c>
      <c r="C14" s="2">
        <f t="shared" si="0"/>
        <v>403.42879349273511</v>
      </c>
    </row>
    <row r="15" spans="2:3" x14ac:dyDescent="0.25">
      <c r="B15" s="6">
        <v>6.5</v>
      </c>
      <c r="C15" s="2">
        <f t="shared" si="0"/>
        <v>665.14163304436181</v>
      </c>
    </row>
    <row r="16" spans="2:3" x14ac:dyDescent="0.25">
      <c r="B16" s="6">
        <v>7</v>
      </c>
      <c r="C16" s="2">
        <f t="shared" si="0"/>
        <v>1096.6331584284585</v>
      </c>
    </row>
    <row r="17" spans="2:3" x14ac:dyDescent="0.25">
      <c r="B17" s="6">
        <v>7.5</v>
      </c>
      <c r="C17" s="2">
        <f t="shared" si="0"/>
        <v>1808.0424144560632</v>
      </c>
    </row>
    <row r="18" spans="2:3" x14ac:dyDescent="0.25">
      <c r="B18" s="6">
        <v>8</v>
      </c>
      <c r="C18" s="2">
        <f t="shared" si="0"/>
        <v>2980.9579870417283</v>
      </c>
    </row>
    <row r="19" spans="2:3" x14ac:dyDescent="0.25">
      <c r="B19" s="6">
        <v>8.5</v>
      </c>
      <c r="C19" s="2">
        <f t="shared" si="0"/>
        <v>4914.7688402991344</v>
      </c>
    </row>
    <row r="20" spans="2:3" x14ac:dyDescent="0.25">
      <c r="B20" s="6">
        <v>9</v>
      </c>
      <c r="C20" s="2">
        <f t="shared" si="0"/>
        <v>8103.0839275753842</v>
      </c>
    </row>
    <row r="21" spans="2:3" x14ac:dyDescent="0.25">
      <c r="B21" s="6">
        <v>9.5</v>
      </c>
      <c r="C21" s="2">
        <f t="shared" si="0"/>
        <v>13359.726829661873</v>
      </c>
    </row>
    <row r="22" spans="2:3" x14ac:dyDescent="0.25">
      <c r="B22" s="6">
        <v>10</v>
      </c>
      <c r="C22" s="2">
        <f t="shared" si="0"/>
        <v>22026.465794806718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5"/>
  <sheetViews>
    <sheetView workbookViewId="0">
      <selection activeCell="G8" sqref="G8"/>
    </sheetView>
  </sheetViews>
  <sheetFormatPr defaultRowHeight="15" x14ac:dyDescent="0.25"/>
  <cols>
    <col min="3" max="3" width="2.85546875" customWidth="1"/>
    <col min="4" max="4" width="19" customWidth="1"/>
    <col min="5" max="5" width="10.140625" customWidth="1"/>
    <col min="6" max="6" width="3.28515625" customWidth="1"/>
    <col min="7" max="7" width="56.28515625" customWidth="1"/>
  </cols>
  <sheetData>
    <row r="2" spans="2:7" x14ac:dyDescent="0.25">
      <c r="B2" s="31" t="s">
        <v>74</v>
      </c>
      <c r="G2" s="32" t="s">
        <v>24</v>
      </c>
    </row>
    <row r="3" spans="2:7" ht="15.75" x14ac:dyDescent="0.25">
      <c r="B3" s="6">
        <v>1</v>
      </c>
      <c r="D3" s="29" t="s">
        <v>70</v>
      </c>
      <c r="E3" s="6">
        <f>AVERAGE(B3:B15)</f>
        <v>4.9230769230769234</v>
      </c>
      <c r="G3" s="2" t="s">
        <v>75</v>
      </c>
    </row>
    <row r="4" spans="2:7" ht="15.75" x14ac:dyDescent="0.25">
      <c r="B4" s="6">
        <v>4</v>
      </c>
      <c r="D4" s="29" t="s">
        <v>71</v>
      </c>
      <c r="E4" s="6">
        <f>AVERAGEIF(B3:B15,"&gt;3")</f>
        <v>5.8</v>
      </c>
      <c r="G4" s="2" t="s">
        <v>76</v>
      </c>
    </row>
    <row r="5" spans="2:7" ht="15.75" x14ac:dyDescent="0.25">
      <c r="B5" s="6">
        <v>5</v>
      </c>
      <c r="D5" s="29" t="s">
        <v>73</v>
      </c>
      <c r="E5" s="6">
        <f>COUNT(B3:B15)</f>
        <v>13</v>
      </c>
      <c r="G5" s="2" t="s">
        <v>77</v>
      </c>
    </row>
    <row r="6" spans="2:7" ht="15.75" x14ac:dyDescent="0.25">
      <c r="B6" s="6">
        <v>7</v>
      </c>
      <c r="D6" s="29" t="s">
        <v>72</v>
      </c>
      <c r="E6" s="6">
        <f>COUNTIF(B3:B15,"&gt;3")</f>
        <v>10</v>
      </c>
      <c r="G6" s="2" t="s">
        <v>78</v>
      </c>
    </row>
    <row r="7" spans="2:7" ht="15.75" x14ac:dyDescent="0.25">
      <c r="B7" s="7">
        <v>8</v>
      </c>
      <c r="D7" s="30" t="s">
        <v>69</v>
      </c>
      <c r="E7" s="6">
        <f>COUNTIFS(B3:B15,"&gt;3",B3:B15,"&lt;8")</f>
        <v>8</v>
      </c>
      <c r="G7" s="2" t="s">
        <v>79</v>
      </c>
    </row>
    <row r="8" spans="2:7" x14ac:dyDescent="0.25">
      <c r="B8" s="6">
        <v>4</v>
      </c>
    </row>
    <row r="9" spans="2:7" ht="18.75" x14ac:dyDescent="0.25">
      <c r="B9" s="7">
        <v>3</v>
      </c>
      <c r="D9" s="9"/>
    </row>
    <row r="10" spans="2:7" x14ac:dyDescent="0.25">
      <c r="B10" s="6">
        <v>2</v>
      </c>
    </row>
    <row r="11" spans="2:7" x14ac:dyDescent="0.25">
      <c r="B11" s="6">
        <v>5</v>
      </c>
    </row>
    <row r="12" spans="2:7" x14ac:dyDescent="0.25">
      <c r="B12" s="6">
        <v>7</v>
      </c>
    </row>
    <row r="13" spans="2:7" x14ac:dyDescent="0.25">
      <c r="B13" s="6">
        <v>4</v>
      </c>
    </row>
    <row r="14" spans="2:7" x14ac:dyDescent="0.25">
      <c r="B14" s="6">
        <v>5</v>
      </c>
    </row>
    <row r="15" spans="2:7" x14ac:dyDescent="0.25">
      <c r="B15" s="6">
        <v>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10"/>
  <sheetViews>
    <sheetView workbookViewId="0">
      <selection activeCell="H14" sqref="H14"/>
    </sheetView>
  </sheetViews>
  <sheetFormatPr defaultRowHeight="15" x14ac:dyDescent="0.25"/>
  <cols>
    <col min="1" max="1" width="3.5703125" customWidth="1"/>
    <col min="2" max="2" width="17.140625" customWidth="1"/>
    <col min="4" max="4" width="3.28515625" customWidth="1"/>
    <col min="5" max="5" width="16.28515625" customWidth="1"/>
    <col min="6" max="6" width="15.7109375" customWidth="1"/>
    <col min="7" max="7" width="4.140625" customWidth="1"/>
    <col min="8" max="8" width="46.5703125" customWidth="1"/>
  </cols>
  <sheetData>
    <row r="3" spans="2:8" x14ac:dyDescent="0.25">
      <c r="B3" s="38">
        <v>43202</v>
      </c>
      <c r="C3" s="38"/>
      <c r="E3" s="37" t="s">
        <v>97</v>
      </c>
      <c r="F3" s="37" t="s">
        <v>25</v>
      </c>
      <c r="H3" s="32" t="s">
        <v>24</v>
      </c>
    </row>
    <row r="4" spans="2:8" ht="18.75" x14ac:dyDescent="0.25">
      <c r="B4" s="23" t="s">
        <v>80</v>
      </c>
      <c r="C4" s="6">
        <f>DAY(B3)</f>
        <v>12</v>
      </c>
      <c r="E4" s="35" t="s">
        <v>83</v>
      </c>
      <c r="F4" s="33">
        <f ca="1">TODAY()</f>
        <v>43202</v>
      </c>
      <c r="H4" s="2" t="s">
        <v>95</v>
      </c>
    </row>
    <row r="5" spans="2:8" ht="18.75" x14ac:dyDescent="0.25">
      <c r="B5" s="23" t="s">
        <v>81</v>
      </c>
      <c r="C5" s="6">
        <f>MONTH(B3)</f>
        <v>4</v>
      </c>
      <c r="E5" s="35" t="s">
        <v>84</v>
      </c>
      <c r="F5" s="6">
        <f ca="1">WEEKNUM(F4)</f>
        <v>15</v>
      </c>
      <c r="H5" s="2" t="s">
        <v>89</v>
      </c>
    </row>
    <row r="6" spans="2:8" ht="18.75" x14ac:dyDescent="0.25">
      <c r="B6" s="23" t="s">
        <v>82</v>
      </c>
      <c r="C6" s="6">
        <f>YEAR(B3)</f>
        <v>2018</v>
      </c>
      <c r="E6" s="35" t="s">
        <v>85</v>
      </c>
      <c r="F6" s="34">
        <f ca="1">NOW()</f>
        <v>43202.467183217595</v>
      </c>
      <c r="H6" s="2" t="s">
        <v>90</v>
      </c>
    </row>
    <row r="7" spans="2:8" ht="18.75" x14ac:dyDescent="0.25">
      <c r="E7" s="35" t="s">
        <v>86</v>
      </c>
      <c r="F7" s="6">
        <f ca="1">HOUR(F6)</f>
        <v>11</v>
      </c>
      <c r="H7" s="2" t="s">
        <v>91</v>
      </c>
    </row>
    <row r="8" spans="2:8" ht="18.75" x14ac:dyDescent="0.25">
      <c r="E8" s="35" t="s">
        <v>87</v>
      </c>
      <c r="F8" s="6">
        <f ca="1">MINUTE(F6)</f>
        <v>12</v>
      </c>
      <c r="H8" s="2" t="s">
        <v>92</v>
      </c>
    </row>
    <row r="9" spans="2:8" ht="18.75" x14ac:dyDescent="0.25">
      <c r="E9" s="35" t="s">
        <v>88</v>
      </c>
      <c r="F9" s="6">
        <f ca="1">SECOND(F6)</f>
        <v>45</v>
      </c>
      <c r="H9" s="2" t="s">
        <v>94</v>
      </c>
    </row>
    <row r="10" spans="2:8" ht="30" x14ac:dyDescent="0.25">
      <c r="E10" s="35" t="s">
        <v>93</v>
      </c>
      <c r="F10" s="7">
        <f ca="1">WEEKDAY(F4)</f>
        <v>5</v>
      </c>
      <c r="H10" s="36" t="s">
        <v>96</v>
      </c>
    </row>
  </sheetData>
  <mergeCells count="1">
    <mergeCell ref="B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Лист1</vt:lpstr>
      <vt:lpstr>Лист2</vt:lpstr>
      <vt:lpstr>Лист3</vt:lpstr>
      <vt:lpstr>Лист4</vt:lpstr>
      <vt:lpstr>Лист5</vt:lpstr>
      <vt:lpstr>Лист6</vt:lpstr>
      <vt:lpstr>Лист7</vt:lpstr>
      <vt:lpstr>Даты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2018-04-10T11:39:18Z</dcterms:created>
  <dcterms:modified xsi:type="dcterms:W3CDTF">2018-04-12T06:26:24Z</dcterms:modified>
</cp:coreProperties>
</file>